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rica Firnhaber\Monthly Board Reports\"/>
    </mc:Choice>
  </mc:AlternateContent>
  <xr:revisionPtr revIDLastSave="0" documentId="13_ncr:1_{68B3E7C2-D647-468A-8CAB-24C97C15BC8B}" xr6:coauthVersionLast="47" xr6:coauthVersionMax="47" xr10:uidLastSave="{00000000-0000-0000-0000-000000000000}"/>
  <bookViews>
    <workbookView xWindow="22932" yWindow="-108" windowWidth="23256" windowHeight="12576" activeTab="2" xr2:uid="{45089EF3-17CD-43D9-B596-3884AF1AFCB4}"/>
  </bookViews>
  <sheets>
    <sheet name="FY22" sheetId="1" r:id="rId1"/>
    <sheet name="FY23" sheetId="2" r:id="rId2"/>
    <sheet name="FY2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3" l="1"/>
  <c r="D11" i="3"/>
  <c r="D21" i="3"/>
  <c r="Q27" i="2"/>
  <c r="C37" i="3"/>
  <c r="Q21" i="2"/>
  <c r="Q17" i="2"/>
  <c r="Q11" i="2"/>
  <c r="Q37" i="2" l="1"/>
  <c r="D21" i="2"/>
  <c r="E21" i="2" s="1"/>
  <c r="F21" i="2" s="1"/>
  <c r="C21" i="2"/>
  <c r="M37" i="2"/>
  <c r="N37" i="2"/>
  <c r="O37" i="2"/>
  <c r="P37" i="2"/>
  <c r="P21" i="2"/>
  <c r="K37" i="2" l="1"/>
  <c r="L37" i="2"/>
  <c r="M21" i="2"/>
  <c r="H11" i="2"/>
  <c r="I11" i="2" s="1"/>
  <c r="J11" i="2" s="1"/>
  <c r="K11" i="2" s="1"/>
  <c r="L11" i="2" s="1"/>
  <c r="M11" i="2" s="1"/>
  <c r="N11" i="2" s="1"/>
  <c r="O11" i="2" s="1"/>
  <c r="P11" i="2" s="1"/>
  <c r="I31" i="1" l="1"/>
  <c r="I28" i="1"/>
  <c r="H11" i="1" l="1"/>
  <c r="G11" i="1"/>
  <c r="F26" i="1" l="1"/>
</calcChain>
</file>

<file path=xl/sharedStrings.xml><?xml version="1.0" encoding="utf-8"?>
<sst xmlns="http://schemas.openxmlformats.org/spreadsheetml/2006/main" count="104" uniqueCount="59">
  <si>
    <t>CANNABIS TAX RESTRICTED AMOUNT IN GENERAL FUND</t>
  </si>
  <si>
    <t>FY 20 TOTAL</t>
  </si>
  <si>
    <t>001-000-42090</t>
  </si>
  <si>
    <t>FY 21 TOTAL</t>
  </si>
  <si>
    <t>FY22</t>
  </si>
  <si>
    <t>Sept</t>
  </si>
  <si>
    <t>Oct</t>
  </si>
  <si>
    <t>Nov</t>
  </si>
  <si>
    <t>Dec</t>
  </si>
  <si>
    <t>Jan</t>
  </si>
  <si>
    <t>Feb</t>
  </si>
  <si>
    <t>Mar</t>
  </si>
  <si>
    <t>April</t>
  </si>
  <si>
    <t>May</t>
  </si>
  <si>
    <t>Jun</t>
  </si>
  <si>
    <t>Jul</t>
  </si>
  <si>
    <t>Aug</t>
  </si>
  <si>
    <t>Balance</t>
  </si>
  <si>
    <t>Cannabis Rev</t>
  </si>
  <si>
    <t>Cannabis Exp</t>
  </si>
  <si>
    <t>001-000-</t>
  </si>
  <si>
    <t>001-000-41010</t>
  </si>
  <si>
    <t>Liability Rev</t>
  </si>
  <si>
    <t>Liability Exp</t>
  </si>
  <si>
    <t>001-000-61100</t>
  </si>
  <si>
    <t>001-000-41020</t>
  </si>
  <si>
    <t>Unemployment Rev</t>
  </si>
  <si>
    <t>001-000-61500</t>
  </si>
  <si>
    <t>Unemployment Exp</t>
  </si>
  <si>
    <t>001-000-41030</t>
  </si>
  <si>
    <t>Work Comp Rev</t>
  </si>
  <si>
    <t>Work Comp Exp</t>
  </si>
  <si>
    <t>001-000-61300</t>
  </si>
  <si>
    <t>Beginning balance</t>
  </si>
  <si>
    <t>Beginning Balance</t>
  </si>
  <si>
    <t>FY 22</t>
  </si>
  <si>
    <t>Revenue</t>
  </si>
  <si>
    <t>Expense</t>
  </si>
  <si>
    <t>Change in restricted</t>
  </si>
  <si>
    <t>FY22 total</t>
  </si>
  <si>
    <t>R</t>
  </si>
  <si>
    <t>E</t>
  </si>
  <si>
    <t>Difference</t>
  </si>
  <si>
    <t>FY23</t>
  </si>
  <si>
    <t>Opioid Settlement</t>
  </si>
  <si>
    <t>LATCF</t>
  </si>
  <si>
    <t>Opioid Balance</t>
  </si>
  <si>
    <t>Sheriff-MAR</t>
  </si>
  <si>
    <t>Liab/workcomp Rev</t>
  </si>
  <si>
    <t>Liab/work comp Exp</t>
  </si>
  <si>
    <t>Balance of restricted money in the GF</t>
  </si>
  <si>
    <t xml:space="preserve"> </t>
  </si>
  <si>
    <t>December</t>
  </si>
  <si>
    <t>FY24 Restricted Money</t>
  </si>
  <si>
    <t>Fy23 End Bal.</t>
  </si>
  <si>
    <t xml:space="preserve">Balance of restricted money </t>
  </si>
  <si>
    <t>in GF</t>
  </si>
  <si>
    <t>RESTRICTED MONEY IN GENERAL FUND</t>
  </si>
  <si>
    <t>R- 001-000-49910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</si>
</sst>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3D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44" fontId="0" fillId="0" borderId="0" xfId="1" applyFont="1"/>
    <xf numFmtId="0" fontId="0" fillId="2" borderId="0" xfId="0" applyFill="1"/>
    <xf numFmtId="164" fontId="0" fillId="2" borderId="0" xfId="0" applyNumberFormat="1" applyFill="1"/>
    <xf numFmtId="44" fontId="0" fillId="2" borderId="0" xfId="1" applyFont="1" applyFill="1"/>
    <xf numFmtId="164" fontId="0" fillId="2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DE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03639-CDEC-474F-B8DB-906BDD05EE64}">
  <dimension ref="A1:P31"/>
  <sheetViews>
    <sheetView topLeftCell="B6" workbookViewId="0">
      <selection activeCell="P31" sqref="P31"/>
    </sheetView>
  </sheetViews>
  <sheetFormatPr defaultRowHeight="14.4" x14ac:dyDescent="0.3"/>
  <cols>
    <col min="1" max="2" width="19.44140625" customWidth="1"/>
    <col min="3" max="3" width="17.6640625" customWidth="1"/>
    <col min="4" max="4" width="16.109375" customWidth="1"/>
    <col min="5" max="7" width="11" style="2" bestFit="1" customWidth="1"/>
    <col min="8" max="8" width="12.33203125" customWidth="1"/>
    <col min="9" max="12" width="10.88671875" bestFit="1" customWidth="1"/>
    <col min="13" max="14" width="11.109375" bestFit="1" customWidth="1"/>
    <col min="15" max="15" width="11.109375" style="2" bestFit="1" customWidth="1"/>
    <col min="16" max="16" width="10.109375" bestFit="1" customWidth="1"/>
  </cols>
  <sheetData>
    <row r="1" spans="1:16" ht="18" x14ac:dyDescent="0.35">
      <c r="C1" s="1" t="s">
        <v>0</v>
      </c>
    </row>
    <row r="3" spans="1:16" x14ac:dyDescent="0.3">
      <c r="C3" t="s">
        <v>1</v>
      </c>
      <c r="D3" s="2">
        <v>3639.16</v>
      </c>
      <c r="F3" s="2" t="s">
        <v>39</v>
      </c>
      <c r="G3" s="2">
        <v>16201.48</v>
      </c>
    </row>
    <row r="4" spans="1:16" x14ac:dyDescent="0.3">
      <c r="C4" t="s">
        <v>3</v>
      </c>
      <c r="D4" s="2">
        <v>11367.17</v>
      </c>
    </row>
    <row r="7" spans="1:16" x14ac:dyDescent="0.3">
      <c r="D7" t="s">
        <v>5</v>
      </c>
      <c r="E7" s="2" t="s">
        <v>6</v>
      </c>
      <c r="F7" s="2" t="s">
        <v>7</v>
      </c>
      <c r="G7" s="2" t="s">
        <v>8</v>
      </c>
      <c r="H7" t="s">
        <v>9</v>
      </c>
      <c r="I7" t="s">
        <v>10</v>
      </c>
      <c r="J7" t="s">
        <v>11</v>
      </c>
      <c r="K7" t="s">
        <v>12</v>
      </c>
      <c r="L7" t="s">
        <v>13</v>
      </c>
      <c r="M7" t="s">
        <v>14</v>
      </c>
      <c r="N7" t="s">
        <v>15</v>
      </c>
      <c r="O7" s="2" t="s">
        <v>16</v>
      </c>
    </row>
    <row r="8" spans="1:16" x14ac:dyDescent="0.3">
      <c r="A8" t="s">
        <v>33</v>
      </c>
      <c r="B8" s="2">
        <v>15006.3</v>
      </c>
      <c r="C8" t="s">
        <v>4</v>
      </c>
    </row>
    <row r="9" spans="1:16" x14ac:dyDescent="0.3">
      <c r="A9" t="s">
        <v>2</v>
      </c>
      <c r="C9" t="s">
        <v>18</v>
      </c>
      <c r="D9" s="2">
        <v>1287</v>
      </c>
      <c r="E9" s="2">
        <v>1530.48</v>
      </c>
      <c r="F9" s="2">
        <v>1339.62</v>
      </c>
      <c r="G9" s="2">
        <v>1110.83</v>
      </c>
      <c r="H9" s="2">
        <v>1361.13</v>
      </c>
      <c r="I9" s="2">
        <v>1337.91</v>
      </c>
      <c r="J9" s="2">
        <v>1415.68</v>
      </c>
      <c r="K9" s="2">
        <v>1483.28</v>
      </c>
      <c r="L9" s="2">
        <v>1332.8</v>
      </c>
      <c r="M9" s="2">
        <v>1338.74</v>
      </c>
      <c r="N9" s="2">
        <v>1110.54</v>
      </c>
      <c r="O9" s="2">
        <v>1553.47</v>
      </c>
      <c r="P9" s="2"/>
    </row>
    <row r="10" spans="1:16" x14ac:dyDescent="0.3">
      <c r="A10" t="s">
        <v>20</v>
      </c>
      <c r="C10" t="s">
        <v>19</v>
      </c>
      <c r="D10" s="2">
        <v>0</v>
      </c>
    </row>
    <row r="11" spans="1:16" x14ac:dyDescent="0.3">
      <c r="A11" t="s">
        <v>17</v>
      </c>
      <c r="D11" s="2">
        <v>16293.33</v>
      </c>
      <c r="E11" s="2">
        <v>17823.810000000001</v>
      </c>
      <c r="F11" s="2">
        <v>19163.43</v>
      </c>
      <c r="G11" s="2">
        <f>SUM(F11,G9)</f>
        <v>20274.260000000002</v>
      </c>
      <c r="H11" s="2">
        <f>SUM(H9,G11)</f>
        <v>21635.390000000003</v>
      </c>
      <c r="I11" s="2">
        <v>22973.3</v>
      </c>
      <c r="J11" s="2">
        <v>24388.98</v>
      </c>
      <c r="K11" s="2">
        <v>25872.26</v>
      </c>
      <c r="L11" s="2">
        <v>27205.06</v>
      </c>
      <c r="M11" s="2">
        <v>28543.8</v>
      </c>
      <c r="N11" s="2">
        <v>29654.34</v>
      </c>
      <c r="O11" s="2">
        <v>31207.81</v>
      </c>
    </row>
    <row r="12" spans="1:16" x14ac:dyDescent="0.3">
      <c r="D12" s="2"/>
    </row>
    <row r="13" spans="1:16" x14ac:dyDescent="0.3">
      <c r="D13" s="2"/>
    </row>
    <row r="14" spans="1:16" x14ac:dyDescent="0.3">
      <c r="A14" t="s">
        <v>34</v>
      </c>
      <c r="B14" s="2">
        <v>341182.31</v>
      </c>
      <c r="C14" t="s">
        <v>35</v>
      </c>
      <c r="D14" s="2"/>
    </row>
    <row r="15" spans="1:16" x14ac:dyDescent="0.3">
      <c r="A15" t="s">
        <v>21</v>
      </c>
      <c r="C15" t="s">
        <v>22</v>
      </c>
      <c r="D15" s="2">
        <v>3.3</v>
      </c>
      <c r="E15" s="2">
        <v>0.17</v>
      </c>
      <c r="F15" s="2">
        <v>0.22</v>
      </c>
      <c r="G15" s="2">
        <v>0.02</v>
      </c>
      <c r="O15" s="2">
        <v>30344.28</v>
      </c>
    </row>
    <row r="16" spans="1:16" x14ac:dyDescent="0.3">
      <c r="A16" t="s">
        <v>24</v>
      </c>
      <c r="C16" t="s">
        <v>23</v>
      </c>
      <c r="D16" s="2"/>
      <c r="H16" s="2">
        <v>219849</v>
      </c>
    </row>
    <row r="17" spans="1:15" x14ac:dyDescent="0.3">
      <c r="D17" s="2"/>
    </row>
    <row r="18" spans="1:15" x14ac:dyDescent="0.3">
      <c r="D18" s="2"/>
    </row>
    <row r="19" spans="1:15" x14ac:dyDescent="0.3">
      <c r="A19" t="s">
        <v>25</v>
      </c>
      <c r="C19" t="s">
        <v>26</v>
      </c>
      <c r="D19" s="2">
        <v>3.3</v>
      </c>
      <c r="E19" s="2">
        <v>0.17</v>
      </c>
      <c r="F19" s="2">
        <v>0.22</v>
      </c>
      <c r="G19" s="2">
        <v>0.02</v>
      </c>
      <c r="O19" s="2">
        <v>3473.17</v>
      </c>
    </row>
    <row r="20" spans="1:15" x14ac:dyDescent="0.3">
      <c r="A20" t="s">
        <v>27</v>
      </c>
      <c r="C20" t="s">
        <v>28</v>
      </c>
      <c r="D20" s="2">
        <v>221.98</v>
      </c>
      <c r="E20" s="2">
        <v>995.75</v>
      </c>
      <c r="F20" s="2">
        <v>342.22</v>
      </c>
      <c r="G20" s="2">
        <v>309.83999999999997</v>
      </c>
      <c r="H20" s="2">
        <v>3467.23</v>
      </c>
      <c r="I20" s="2">
        <v>3317.33</v>
      </c>
      <c r="J20" s="2">
        <v>2042.85</v>
      </c>
      <c r="K20" s="2">
        <v>1736.78</v>
      </c>
      <c r="L20" s="2">
        <v>574.65</v>
      </c>
      <c r="M20" s="2">
        <v>345.2</v>
      </c>
      <c r="N20" s="2">
        <v>313.06</v>
      </c>
      <c r="O20" s="2">
        <v>191.48</v>
      </c>
    </row>
    <row r="21" spans="1:15" x14ac:dyDescent="0.3">
      <c r="D21" s="2"/>
    </row>
    <row r="22" spans="1:15" x14ac:dyDescent="0.3">
      <c r="D22" s="2"/>
    </row>
    <row r="23" spans="1:15" x14ac:dyDescent="0.3">
      <c r="A23" t="s">
        <v>29</v>
      </c>
      <c r="C23" t="s">
        <v>30</v>
      </c>
      <c r="D23" s="2">
        <v>3.3</v>
      </c>
      <c r="E23" s="2">
        <v>0.17</v>
      </c>
      <c r="F23" s="2">
        <v>0.22</v>
      </c>
      <c r="G23" s="2">
        <v>0.02</v>
      </c>
      <c r="O23" s="2">
        <v>6215.24</v>
      </c>
    </row>
    <row r="24" spans="1:15" x14ac:dyDescent="0.3">
      <c r="A24" t="s">
        <v>32</v>
      </c>
      <c r="C24" t="s">
        <v>31</v>
      </c>
      <c r="D24" s="2"/>
      <c r="O24" s="2">
        <v>-349.56</v>
      </c>
    </row>
    <row r="26" spans="1:15" x14ac:dyDescent="0.3">
      <c r="A26" t="s">
        <v>36</v>
      </c>
      <c r="C26" t="s">
        <v>40</v>
      </c>
      <c r="D26" s="3">
        <v>1296.9000000000001</v>
      </c>
      <c r="E26" s="2">
        <v>1530.99</v>
      </c>
      <c r="F26" s="2">
        <f>SUM(F23,F19,F15,F9)</f>
        <v>1340.28</v>
      </c>
      <c r="G26" s="2">
        <v>1110.8900000000001</v>
      </c>
      <c r="H26">
        <v>1361.13</v>
      </c>
      <c r="I26" s="2">
        <v>1337.91</v>
      </c>
      <c r="J26" s="2">
        <v>1415.68</v>
      </c>
      <c r="K26" s="2">
        <v>1483.28</v>
      </c>
      <c r="L26" s="2">
        <v>1332.8</v>
      </c>
      <c r="M26" s="2">
        <v>1338.74</v>
      </c>
      <c r="N26" s="2">
        <v>1110.54</v>
      </c>
      <c r="O26" s="2">
        <v>41935.72</v>
      </c>
    </row>
    <row r="27" spans="1:15" x14ac:dyDescent="0.3">
      <c r="A27" t="s">
        <v>37</v>
      </c>
      <c r="C27" t="s">
        <v>41</v>
      </c>
      <c r="D27" s="3">
        <v>221.98</v>
      </c>
      <c r="E27" s="2">
        <v>995.75</v>
      </c>
      <c r="F27" s="2">
        <v>342.22</v>
      </c>
      <c r="G27" s="2">
        <v>309.83999999999997</v>
      </c>
      <c r="H27" s="2">
        <v>223316.23</v>
      </c>
      <c r="I27" s="2">
        <v>3317.33</v>
      </c>
      <c r="J27" s="2">
        <v>2042.85</v>
      </c>
      <c r="K27" s="2">
        <v>1736.78</v>
      </c>
      <c r="L27" s="2">
        <v>574.65</v>
      </c>
      <c r="M27" s="2">
        <v>345.2</v>
      </c>
      <c r="N27" s="2">
        <v>313.06</v>
      </c>
      <c r="O27" s="2">
        <v>191.48</v>
      </c>
    </row>
    <row r="28" spans="1:15" x14ac:dyDescent="0.3">
      <c r="A28" t="s">
        <v>38</v>
      </c>
      <c r="C28" t="s">
        <v>42</v>
      </c>
      <c r="D28" s="3">
        <v>1074.92</v>
      </c>
      <c r="E28" s="2">
        <v>535.24</v>
      </c>
      <c r="F28" s="2">
        <v>998.06</v>
      </c>
      <c r="G28" s="2">
        <v>801.05</v>
      </c>
      <c r="H28" s="2">
        <v>-221955.1</v>
      </c>
      <c r="I28" s="2">
        <f>I26-I27</f>
        <v>-1979.4199999999998</v>
      </c>
      <c r="J28" s="2">
        <v>-627.16999999999996</v>
      </c>
      <c r="K28" s="2">
        <v>-253.5</v>
      </c>
      <c r="L28" s="2">
        <v>758.15</v>
      </c>
      <c r="M28" s="2">
        <v>993.54</v>
      </c>
      <c r="N28" s="2">
        <v>797.48</v>
      </c>
      <c r="O28" s="2">
        <v>41744.239999999998</v>
      </c>
    </row>
    <row r="30" spans="1:15" x14ac:dyDescent="0.3">
      <c r="A30" t="s">
        <v>17</v>
      </c>
    </row>
    <row r="31" spans="1:15" x14ac:dyDescent="0.3">
      <c r="A31" s="2">
        <v>344835.22</v>
      </c>
      <c r="D31" s="3">
        <v>342500.87</v>
      </c>
      <c r="E31" s="2">
        <v>343036.11</v>
      </c>
      <c r="F31" s="2">
        <v>344034.17</v>
      </c>
      <c r="G31" s="2">
        <v>344835.22</v>
      </c>
      <c r="H31" s="2">
        <v>122880.12</v>
      </c>
      <c r="I31" s="2">
        <f>H31+I28</f>
        <v>120900.7</v>
      </c>
      <c r="J31" s="2">
        <v>120273.53</v>
      </c>
      <c r="K31" s="2">
        <v>120020.03</v>
      </c>
      <c r="L31" s="2">
        <v>120778.18</v>
      </c>
      <c r="M31" s="2">
        <v>121771.72</v>
      </c>
      <c r="N31" s="2">
        <v>123366.68</v>
      </c>
      <c r="O31" s="2">
        <v>165110.92000000001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48F3D-0B86-4CFC-B86C-D13D178BF41D}">
  <dimension ref="A1:Q38"/>
  <sheetViews>
    <sheetView zoomScale="75" zoomScaleNormal="75" workbookViewId="0">
      <selection activeCell="Q28" sqref="Q28"/>
    </sheetView>
  </sheetViews>
  <sheetFormatPr defaultRowHeight="14.4" x14ac:dyDescent="0.3"/>
  <cols>
    <col min="1" max="1" width="11.88671875" customWidth="1"/>
    <col min="2" max="2" width="18.6640625" customWidth="1"/>
    <col min="3" max="3" width="12.5546875" customWidth="1"/>
    <col min="4" max="4" width="11.5546875" customWidth="1"/>
    <col min="5" max="5" width="12.109375" customWidth="1"/>
    <col min="6" max="6" width="12.33203125" customWidth="1"/>
    <col min="7" max="7" width="13.109375" style="3" customWidth="1"/>
    <col min="8" max="8" width="12" customWidth="1"/>
    <col min="9" max="9" width="12.44140625" customWidth="1"/>
    <col min="10" max="10" width="11.44140625" customWidth="1"/>
    <col min="11" max="11" width="15" customWidth="1"/>
    <col min="12" max="12" width="11.88671875" customWidth="1"/>
    <col min="13" max="13" width="13.33203125" style="3" customWidth="1"/>
    <col min="14" max="14" width="12.109375" customWidth="1"/>
    <col min="15" max="16" width="12.5546875" style="3" bestFit="1" customWidth="1"/>
    <col min="17" max="17" width="12.6640625" style="3" bestFit="1" customWidth="1"/>
  </cols>
  <sheetData>
    <row r="1" spans="1:17" ht="18" x14ac:dyDescent="0.35">
      <c r="B1" s="1" t="s">
        <v>57</v>
      </c>
      <c r="D1" s="2"/>
      <c r="E1" s="2"/>
      <c r="F1" s="2"/>
      <c r="N1" s="2"/>
    </row>
    <row r="2" spans="1:17" x14ac:dyDescent="0.3">
      <c r="D2" s="2"/>
      <c r="E2" s="2"/>
      <c r="F2" s="2"/>
      <c r="N2" s="2"/>
    </row>
    <row r="3" spans="1:17" x14ac:dyDescent="0.3">
      <c r="C3" s="2"/>
      <c r="D3" s="2"/>
      <c r="E3" s="2"/>
      <c r="F3" s="2"/>
      <c r="N3" s="2"/>
    </row>
    <row r="4" spans="1:17" x14ac:dyDescent="0.3">
      <c r="C4" s="2"/>
      <c r="D4" s="2"/>
      <c r="E4" s="2"/>
      <c r="F4" s="2"/>
      <c r="N4" s="2"/>
    </row>
    <row r="5" spans="1:17" x14ac:dyDescent="0.3">
      <c r="D5" s="2"/>
      <c r="E5" s="2"/>
      <c r="F5" s="2"/>
      <c r="N5" s="2"/>
    </row>
    <row r="6" spans="1:17" x14ac:dyDescent="0.3">
      <c r="D6" s="2"/>
      <c r="E6" s="2"/>
      <c r="F6" s="2"/>
      <c r="N6" s="2"/>
    </row>
    <row r="7" spans="1:17" x14ac:dyDescent="0.3">
      <c r="C7" t="s">
        <v>5</v>
      </c>
      <c r="D7" s="2" t="s">
        <v>6</v>
      </c>
      <c r="E7" s="2" t="s">
        <v>7</v>
      </c>
      <c r="F7" s="2" t="s">
        <v>8</v>
      </c>
      <c r="G7" s="3" t="s">
        <v>9</v>
      </c>
      <c r="H7" t="s">
        <v>10</v>
      </c>
      <c r="I7" t="s">
        <v>11</v>
      </c>
      <c r="J7" t="s">
        <v>12</v>
      </c>
      <c r="K7" t="s">
        <v>13</v>
      </c>
      <c r="L7" t="s">
        <v>14</v>
      </c>
      <c r="M7" s="3" t="s">
        <v>15</v>
      </c>
      <c r="N7" s="2" t="s">
        <v>16</v>
      </c>
      <c r="O7" s="3" t="s">
        <v>5</v>
      </c>
      <c r="P7" s="3" t="s">
        <v>6</v>
      </c>
      <c r="Q7" s="3" t="s">
        <v>7</v>
      </c>
    </row>
    <row r="8" spans="1:17" x14ac:dyDescent="0.3">
      <c r="A8" s="2">
        <v>31207.81</v>
      </c>
      <c r="B8" t="s">
        <v>43</v>
      </c>
      <c r="D8" s="2"/>
      <c r="E8" s="2"/>
      <c r="F8" s="2"/>
      <c r="N8" s="2"/>
    </row>
    <row r="9" spans="1:17" x14ac:dyDescent="0.3">
      <c r="B9" t="s">
        <v>18</v>
      </c>
      <c r="C9" s="2">
        <v>1243.43</v>
      </c>
      <c r="D9" s="2">
        <v>1142.53</v>
      </c>
      <c r="E9" s="2">
        <v>1260.74</v>
      </c>
      <c r="F9" s="2">
        <v>1173.6400000000001</v>
      </c>
      <c r="G9" s="3">
        <v>1222.5</v>
      </c>
      <c r="H9" s="2">
        <v>1218.6300000000001</v>
      </c>
      <c r="I9" s="2">
        <v>1192.18</v>
      </c>
      <c r="J9" s="2">
        <v>1375.81</v>
      </c>
      <c r="K9" s="2">
        <v>1161.52</v>
      </c>
      <c r="L9" s="2">
        <v>1186.3800000000001</v>
      </c>
      <c r="M9" s="3">
        <v>1221.45</v>
      </c>
      <c r="N9" s="2">
        <v>1301.74</v>
      </c>
      <c r="O9" s="3">
        <v>1145.77</v>
      </c>
      <c r="P9" s="3">
        <v>1180.5899999999999</v>
      </c>
      <c r="Q9" s="3">
        <v>1200.22</v>
      </c>
    </row>
    <row r="10" spans="1:17" x14ac:dyDescent="0.3">
      <c r="B10" t="s">
        <v>19</v>
      </c>
      <c r="C10" s="2"/>
      <c r="D10" s="2"/>
      <c r="E10" s="2"/>
      <c r="F10" s="2"/>
      <c r="N10" s="2"/>
    </row>
    <row r="11" spans="1:17" s="4" customFormat="1" x14ac:dyDescent="0.3">
      <c r="B11" s="4" t="s">
        <v>17</v>
      </c>
      <c r="C11" s="5">
        <v>32451.24</v>
      </c>
      <c r="D11" s="5">
        <v>33593.769999999997</v>
      </c>
      <c r="E11" s="5">
        <v>34854.51</v>
      </c>
      <c r="F11" s="5">
        <v>36028.15</v>
      </c>
      <c r="G11" s="6">
        <v>37250.65</v>
      </c>
      <c r="H11" s="5">
        <f>SUM(H9,G11)</f>
        <v>38469.279999999999</v>
      </c>
      <c r="I11" s="5">
        <f>SUM(I9,H11)</f>
        <v>39661.46</v>
      </c>
      <c r="J11" s="5">
        <f>SUM(I11,J9)</f>
        <v>41037.269999999997</v>
      </c>
      <c r="K11" s="5">
        <f>SUM(J11,K9)</f>
        <v>42198.789999999994</v>
      </c>
      <c r="L11" s="5">
        <f>SUM(K11,L9)</f>
        <v>43385.169999999991</v>
      </c>
      <c r="M11" s="6">
        <f>SUM(M9,L11)</f>
        <v>44606.619999999988</v>
      </c>
      <c r="N11" s="5">
        <f>SUM(M11,N9)</f>
        <v>45908.359999999986</v>
      </c>
      <c r="O11" s="7">
        <f>SUM(N11,O9)</f>
        <v>47054.129999999983</v>
      </c>
      <c r="P11" s="6">
        <f>SUM(P9,O11)</f>
        <v>48234.719999999979</v>
      </c>
      <c r="Q11" s="6">
        <f>SUM(Q9,P11)</f>
        <v>49434.939999999981</v>
      </c>
    </row>
    <row r="12" spans="1:17" x14ac:dyDescent="0.3">
      <c r="C12" s="2"/>
      <c r="D12" s="2"/>
      <c r="E12" s="2"/>
      <c r="F12" s="2"/>
      <c r="N12" s="2"/>
    </row>
    <row r="13" spans="1:17" x14ac:dyDescent="0.3">
      <c r="C13" s="2"/>
      <c r="D13" s="2"/>
      <c r="E13" s="2"/>
      <c r="F13" s="2"/>
      <c r="N13" s="2"/>
    </row>
    <row r="14" spans="1:17" x14ac:dyDescent="0.3">
      <c r="A14" s="2">
        <v>165110.92000000001</v>
      </c>
      <c r="B14" t="s">
        <v>43</v>
      </c>
      <c r="C14" s="2"/>
      <c r="D14" s="2"/>
      <c r="E14" s="2"/>
      <c r="F14" s="2"/>
      <c r="N14" s="2"/>
    </row>
    <row r="15" spans="1:17" x14ac:dyDescent="0.3">
      <c r="B15" t="s">
        <v>48</v>
      </c>
      <c r="C15" s="2">
        <v>13381.3</v>
      </c>
      <c r="D15" s="2">
        <v>2173.34</v>
      </c>
      <c r="E15" s="2">
        <v>979</v>
      </c>
      <c r="F15" s="2"/>
      <c r="M15" s="3">
        <v>174372.63</v>
      </c>
      <c r="N15" s="2">
        <v>12829.99</v>
      </c>
      <c r="O15" s="3">
        <v>64635.43</v>
      </c>
    </row>
    <row r="16" spans="1:17" x14ac:dyDescent="0.3">
      <c r="B16" t="s">
        <v>49</v>
      </c>
      <c r="C16" s="2"/>
      <c r="D16" s="2"/>
      <c r="E16" s="2"/>
      <c r="F16" s="2">
        <v>7302</v>
      </c>
      <c r="G16" s="3">
        <v>187733</v>
      </c>
      <c r="N16" s="2">
        <v>1000</v>
      </c>
      <c r="Q16" s="3">
        <v>8396</v>
      </c>
    </row>
    <row r="17" spans="1:17" s="4" customFormat="1" x14ac:dyDescent="0.3">
      <c r="A17" s="4" t="s">
        <v>17</v>
      </c>
      <c r="C17" s="5">
        <v>45650.75</v>
      </c>
      <c r="D17" s="5">
        <v>47824.09</v>
      </c>
      <c r="E17" s="5">
        <v>48803.09</v>
      </c>
      <c r="F17" s="5">
        <v>41501.089999999997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174372.63</v>
      </c>
      <c r="N17" s="5">
        <v>186202.62</v>
      </c>
      <c r="O17" s="6">
        <v>250838.05</v>
      </c>
      <c r="P17" s="6">
        <v>250838.05</v>
      </c>
      <c r="Q17" s="6">
        <f>P17-Q16</f>
        <v>242442.05</v>
      </c>
    </row>
    <row r="18" spans="1:17" x14ac:dyDescent="0.3">
      <c r="C18" s="2"/>
      <c r="D18" s="2"/>
      <c r="E18" s="2"/>
      <c r="F18" s="2"/>
      <c r="N18" s="2"/>
    </row>
    <row r="19" spans="1:17" x14ac:dyDescent="0.3">
      <c r="B19" t="s">
        <v>26</v>
      </c>
      <c r="C19" s="2">
        <v>1271.3499999999999</v>
      </c>
      <c r="D19" s="2">
        <v>206.22</v>
      </c>
      <c r="E19" s="2">
        <v>92.82</v>
      </c>
      <c r="F19" s="2"/>
      <c r="H19" s="2"/>
      <c r="M19" s="3">
        <v>13415.65</v>
      </c>
      <c r="N19" s="2">
        <v>986.98</v>
      </c>
      <c r="O19" s="3">
        <v>4973.22</v>
      </c>
    </row>
    <row r="20" spans="1:17" x14ac:dyDescent="0.3">
      <c r="B20" t="s">
        <v>28</v>
      </c>
      <c r="C20" s="2">
        <v>437.36</v>
      </c>
      <c r="D20" s="2">
        <v>1156.4100000000001</v>
      </c>
      <c r="E20" s="2">
        <v>1296.2</v>
      </c>
      <c r="F20" s="2">
        <v>176.14</v>
      </c>
      <c r="G20" s="3">
        <v>3038.73</v>
      </c>
      <c r="H20" s="2">
        <v>3278.66</v>
      </c>
      <c r="I20" s="2">
        <v>2465.39</v>
      </c>
      <c r="J20" s="2">
        <v>656.6</v>
      </c>
      <c r="K20" s="2">
        <v>296.16000000000003</v>
      </c>
      <c r="L20" s="2">
        <v>114.22</v>
      </c>
      <c r="M20" s="3">
        <v>192.83</v>
      </c>
      <c r="N20" s="2">
        <v>246.85</v>
      </c>
      <c r="O20" s="3">
        <v>477.97</v>
      </c>
      <c r="P20" s="3">
        <v>226.47</v>
      </c>
      <c r="Q20" s="3">
        <v>245.34</v>
      </c>
    </row>
    <row r="21" spans="1:17" s="4" customFormat="1" x14ac:dyDescent="0.3">
      <c r="A21" s="4" t="s">
        <v>17</v>
      </c>
      <c r="B21" s="6">
        <v>3281.69</v>
      </c>
      <c r="C21" s="5">
        <f>B21+C19-C20</f>
        <v>4115.68</v>
      </c>
      <c r="D21" s="5">
        <f t="shared" ref="D21:F21" si="0">C21+D19-D20</f>
        <v>3165.4900000000007</v>
      </c>
      <c r="E21" s="5">
        <f t="shared" si="0"/>
        <v>1962.1100000000008</v>
      </c>
      <c r="F21" s="5">
        <f t="shared" si="0"/>
        <v>1785.9700000000007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6">
        <f>M19-M20</f>
        <v>13222.82</v>
      </c>
      <c r="N21" s="5">
        <v>13962.95</v>
      </c>
      <c r="O21" s="6">
        <v>18458.2</v>
      </c>
      <c r="P21" s="6">
        <f>O21-P20</f>
        <v>18231.73</v>
      </c>
      <c r="Q21" s="6">
        <f>P21-Q20</f>
        <v>17986.39</v>
      </c>
    </row>
    <row r="22" spans="1:17" x14ac:dyDescent="0.3">
      <c r="C22" s="2"/>
      <c r="D22" s="2"/>
      <c r="E22" s="2"/>
      <c r="F22" s="2"/>
      <c r="N22" s="2"/>
    </row>
    <row r="23" spans="1:17" x14ac:dyDescent="0.3">
      <c r="D23" s="2"/>
      <c r="E23" s="2"/>
      <c r="F23" s="2"/>
      <c r="N23" s="2"/>
    </row>
    <row r="24" spans="1:17" x14ac:dyDescent="0.3">
      <c r="C24" s="3"/>
      <c r="D24" s="2"/>
      <c r="E24" s="2"/>
      <c r="F24" s="2"/>
      <c r="H24" s="2"/>
      <c r="I24" s="2"/>
      <c r="J24" s="2"/>
      <c r="K24" s="2"/>
      <c r="L24" s="2"/>
      <c r="N24" s="2"/>
    </row>
    <row r="25" spans="1:17" x14ac:dyDescent="0.3">
      <c r="A25" t="s">
        <v>44</v>
      </c>
      <c r="B25" t="s">
        <v>58</v>
      </c>
      <c r="C25" s="3"/>
      <c r="D25" s="2"/>
      <c r="E25" s="2"/>
      <c r="F25" s="2"/>
      <c r="G25" s="3">
        <v>12567.77</v>
      </c>
      <c r="H25" s="2"/>
      <c r="I25" s="2"/>
      <c r="J25" s="2"/>
      <c r="K25" s="2">
        <v>1879.28</v>
      </c>
      <c r="L25" s="2"/>
      <c r="N25" s="2"/>
      <c r="P25" s="3">
        <v>30891.91</v>
      </c>
      <c r="Q25" s="3">
        <v>353.57</v>
      </c>
    </row>
    <row r="26" spans="1:17" x14ac:dyDescent="0.3">
      <c r="B26" t="s">
        <v>41</v>
      </c>
      <c r="C26" s="3"/>
      <c r="D26" s="2"/>
      <c r="E26" s="2"/>
      <c r="F26" s="2"/>
      <c r="H26" s="2"/>
      <c r="I26" s="2"/>
      <c r="J26" s="2"/>
      <c r="K26" s="2"/>
      <c r="L26" s="2"/>
      <c r="M26" s="3">
        <v>195</v>
      </c>
      <c r="N26" s="2"/>
    </row>
    <row r="27" spans="1:17" s="4" customFormat="1" x14ac:dyDescent="0.3">
      <c r="A27" s="4" t="s">
        <v>46</v>
      </c>
      <c r="C27" s="6"/>
      <c r="D27" s="5"/>
      <c r="E27" s="5"/>
      <c r="F27" s="5"/>
      <c r="G27" s="6">
        <v>12567.77</v>
      </c>
      <c r="H27" s="5"/>
      <c r="I27" s="5"/>
      <c r="J27" s="5"/>
      <c r="K27" s="5">
        <v>14447.05</v>
      </c>
      <c r="L27" s="5">
        <v>14447.05</v>
      </c>
      <c r="M27" s="6">
        <v>14252.05</v>
      </c>
      <c r="N27" s="6">
        <v>14252.05</v>
      </c>
      <c r="O27" s="6">
        <v>14252.05</v>
      </c>
      <c r="P27" s="6">
        <v>45143.96</v>
      </c>
      <c r="Q27" s="7">
        <f>SUM(Q25,P27)</f>
        <v>45497.53</v>
      </c>
    </row>
    <row r="28" spans="1:17" x14ac:dyDescent="0.3">
      <c r="C28" s="3"/>
      <c r="D28" s="2"/>
      <c r="E28" s="2"/>
      <c r="F28" s="2"/>
      <c r="H28" s="2"/>
      <c r="I28" s="2"/>
      <c r="J28" s="2"/>
      <c r="K28" s="2"/>
      <c r="L28" s="2"/>
      <c r="N28" s="2"/>
    </row>
    <row r="29" spans="1:17" x14ac:dyDescent="0.3">
      <c r="A29" t="s">
        <v>45</v>
      </c>
      <c r="C29" s="3"/>
      <c r="D29" s="2"/>
      <c r="E29" s="2"/>
      <c r="F29" s="2"/>
      <c r="G29" s="3">
        <v>50000</v>
      </c>
      <c r="H29" s="2"/>
      <c r="I29" s="2"/>
      <c r="J29" s="2"/>
      <c r="K29" s="2"/>
      <c r="L29" s="2"/>
      <c r="M29" s="3">
        <v>50000</v>
      </c>
      <c r="N29" s="2"/>
    </row>
    <row r="30" spans="1:17" x14ac:dyDescent="0.3">
      <c r="C30" s="3"/>
      <c r="D30" s="2"/>
      <c r="E30" s="2"/>
      <c r="F30" s="2"/>
      <c r="H30" s="2">
        <v>5000</v>
      </c>
      <c r="I30" s="2"/>
      <c r="J30" s="2"/>
      <c r="K30" s="2"/>
      <c r="L30" s="2"/>
      <c r="N30" s="2"/>
    </row>
    <row r="31" spans="1:17" s="4" customFormat="1" x14ac:dyDescent="0.3">
      <c r="C31" s="6"/>
      <c r="D31" s="5"/>
      <c r="E31" s="5"/>
      <c r="F31" s="5"/>
      <c r="G31" s="6"/>
      <c r="H31" s="5">
        <v>45000</v>
      </c>
      <c r="I31" s="5">
        <v>45000</v>
      </c>
      <c r="J31" s="5">
        <v>45000</v>
      </c>
      <c r="K31" s="5">
        <v>45000</v>
      </c>
      <c r="L31" s="5">
        <v>45000</v>
      </c>
      <c r="M31" s="6">
        <v>95000</v>
      </c>
      <c r="N31" s="6">
        <v>95000</v>
      </c>
      <c r="O31" s="6">
        <v>95000</v>
      </c>
      <c r="P31" s="6">
        <v>95000</v>
      </c>
      <c r="Q31" s="6">
        <v>95000</v>
      </c>
    </row>
    <row r="32" spans="1:17" x14ac:dyDescent="0.3">
      <c r="C32" s="3"/>
      <c r="D32" s="2"/>
      <c r="E32" s="2"/>
      <c r="F32" s="2"/>
      <c r="H32" s="2"/>
      <c r="I32" s="2"/>
      <c r="J32" s="2"/>
      <c r="K32" s="2"/>
      <c r="L32" s="2"/>
      <c r="N32" s="2"/>
    </row>
    <row r="33" spans="1:17" x14ac:dyDescent="0.3">
      <c r="A33" t="s">
        <v>47</v>
      </c>
      <c r="B33" t="s">
        <v>40</v>
      </c>
      <c r="C33" s="3"/>
      <c r="D33" s="2"/>
      <c r="E33" s="2"/>
      <c r="F33" s="2"/>
      <c r="H33" s="2"/>
      <c r="I33" s="2"/>
      <c r="J33" s="2"/>
      <c r="K33" s="2"/>
      <c r="L33" s="2"/>
      <c r="N33" s="2"/>
      <c r="P33" s="3">
        <v>50000</v>
      </c>
    </row>
    <row r="34" spans="1:17" x14ac:dyDescent="0.3">
      <c r="B34" t="s">
        <v>41</v>
      </c>
      <c r="C34" s="3"/>
      <c r="D34" s="2"/>
      <c r="E34" s="2"/>
      <c r="F34" s="2"/>
      <c r="H34" s="2"/>
      <c r="I34" s="2"/>
      <c r="J34" s="2"/>
      <c r="K34" s="2"/>
      <c r="L34" s="2"/>
      <c r="N34" s="2"/>
    </row>
    <row r="35" spans="1:17" s="4" customFormat="1" x14ac:dyDescent="0.3">
      <c r="C35" s="6"/>
      <c r="D35" s="5"/>
      <c r="E35" s="5"/>
      <c r="F35" s="5"/>
      <c r="G35" s="6"/>
      <c r="H35" s="5"/>
      <c r="I35" s="5"/>
      <c r="J35" s="5"/>
      <c r="K35" s="5"/>
      <c r="L35" s="5"/>
      <c r="M35" s="6"/>
      <c r="N35" s="5"/>
      <c r="O35" s="6"/>
      <c r="P35" s="6">
        <v>50000</v>
      </c>
      <c r="Q35" s="6">
        <v>50000</v>
      </c>
    </row>
    <row r="36" spans="1:17" x14ac:dyDescent="0.3">
      <c r="D36" s="2"/>
      <c r="E36" s="2"/>
      <c r="F36" s="2"/>
      <c r="N36" s="2"/>
    </row>
    <row r="37" spans="1:17" x14ac:dyDescent="0.3">
      <c r="A37" t="s">
        <v>50</v>
      </c>
      <c r="C37" s="2"/>
      <c r="D37" s="2"/>
      <c r="E37" s="2"/>
      <c r="F37" s="2"/>
      <c r="H37" s="2"/>
      <c r="I37" s="2"/>
      <c r="J37" s="2"/>
      <c r="K37" s="2">
        <f>SUM(K35,K31,K27,K21,K17,K11)</f>
        <v>101645.84</v>
      </c>
      <c r="L37" s="2">
        <f t="shared" ref="L37:P37" si="1">SUM(L35,L31,L27,L21,L17,L11)</f>
        <v>102832.22</v>
      </c>
      <c r="M37" s="2">
        <f t="shared" si="1"/>
        <v>341454.12</v>
      </c>
      <c r="N37" s="2">
        <f t="shared" si="1"/>
        <v>355325.98</v>
      </c>
      <c r="O37" s="2">
        <f t="shared" si="1"/>
        <v>425602.43</v>
      </c>
      <c r="P37" s="2">
        <f t="shared" si="1"/>
        <v>507448.45999999996</v>
      </c>
      <c r="Q37" s="3">
        <f>SUM(Q35,Q31,Q27,Q21,Q17,Q11)</f>
        <v>500360.91</v>
      </c>
    </row>
    <row r="38" spans="1:17" x14ac:dyDescent="0.3">
      <c r="C38" s="3"/>
      <c r="D38" s="2"/>
      <c r="E38" s="2"/>
      <c r="F38" s="2"/>
      <c r="H38" s="2"/>
      <c r="I38" s="2"/>
      <c r="J38" s="2"/>
      <c r="K38" s="2"/>
      <c r="L38" s="2"/>
      <c r="N38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5FB17-5EB5-44DD-B753-FF703C804657}">
  <dimension ref="A4:D38"/>
  <sheetViews>
    <sheetView tabSelected="1" topLeftCell="A10" workbookViewId="0">
      <selection activeCell="I30" sqref="I30"/>
    </sheetView>
  </sheetViews>
  <sheetFormatPr defaultRowHeight="14.4" x14ac:dyDescent="0.3"/>
  <cols>
    <col min="1" max="2" width="12.109375" customWidth="1"/>
    <col min="3" max="3" width="12" customWidth="1"/>
    <col min="4" max="4" width="12.109375" style="3" bestFit="1" customWidth="1"/>
  </cols>
  <sheetData>
    <row r="4" spans="1:4" x14ac:dyDescent="0.3">
      <c r="C4" t="s">
        <v>53</v>
      </c>
    </row>
    <row r="7" spans="1:4" x14ac:dyDescent="0.3">
      <c r="C7" s="3" t="s">
        <v>54</v>
      </c>
    </row>
    <row r="8" spans="1:4" x14ac:dyDescent="0.3">
      <c r="A8" s="2"/>
      <c r="B8" t="s">
        <v>51</v>
      </c>
      <c r="C8" s="3"/>
      <c r="D8" s="3" t="s">
        <v>52</v>
      </c>
    </row>
    <row r="9" spans="1:4" x14ac:dyDescent="0.3">
      <c r="B9" t="s">
        <v>18</v>
      </c>
      <c r="C9" s="3"/>
      <c r="D9" s="3">
        <v>1178.8</v>
      </c>
    </row>
    <row r="10" spans="1:4" x14ac:dyDescent="0.3">
      <c r="B10" t="s">
        <v>19</v>
      </c>
      <c r="C10" s="3"/>
    </row>
    <row r="11" spans="1:4" x14ac:dyDescent="0.3">
      <c r="A11" s="4"/>
      <c r="B11" s="4" t="s">
        <v>17</v>
      </c>
      <c r="C11" s="6">
        <v>49434.94</v>
      </c>
      <c r="D11" s="3">
        <f>C11+D9</f>
        <v>50613.740000000005</v>
      </c>
    </row>
    <row r="12" spans="1:4" x14ac:dyDescent="0.3">
      <c r="C12" s="3"/>
    </row>
    <row r="13" spans="1:4" x14ac:dyDescent="0.3">
      <c r="C13" s="3"/>
    </row>
    <row r="14" spans="1:4" x14ac:dyDescent="0.3">
      <c r="A14" s="2"/>
      <c r="B14" t="s">
        <v>43</v>
      </c>
      <c r="C14" s="3"/>
    </row>
    <row r="15" spans="1:4" x14ac:dyDescent="0.3">
      <c r="B15" t="s">
        <v>48</v>
      </c>
      <c r="C15" s="3"/>
    </row>
    <row r="16" spans="1:4" x14ac:dyDescent="0.3">
      <c r="B16" t="s">
        <v>49</v>
      </c>
      <c r="C16" s="3"/>
      <c r="D16" s="3">
        <v>271942</v>
      </c>
    </row>
    <row r="17" spans="1:4" x14ac:dyDescent="0.3">
      <c r="A17" s="4" t="s">
        <v>17</v>
      </c>
      <c r="B17" s="4"/>
      <c r="C17" s="6">
        <v>242442.05</v>
      </c>
      <c r="D17" s="3">
        <v>0</v>
      </c>
    </row>
    <row r="18" spans="1:4" x14ac:dyDescent="0.3">
      <c r="C18" s="3"/>
    </row>
    <row r="19" spans="1:4" x14ac:dyDescent="0.3">
      <c r="B19" t="s">
        <v>26</v>
      </c>
      <c r="C19" s="3"/>
    </row>
    <row r="20" spans="1:4" x14ac:dyDescent="0.3">
      <c r="B20" t="s">
        <v>28</v>
      </c>
      <c r="C20" s="3"/>
      <c r="D20" s="3">
        <v>265.23</v>
      </c>
    </row>
    <row r="21" spans="1:4" x14ac:dyDescent="0.3">
      <c r="A21" s="4" t="s">
        <v>17</v>
      </c>
      <c r="B21" s="6"/>
      <c r="C21" s="6">
        <v>17986.39</v>
      </c>
      <c r="D21" s="3">
        <f>C21-D20</f>
        <v>17721.16</v>
      </c>
    </row>
    <row r="22" spans="1:4" x14ac:dyDescent="0.3">
      <c r="C22" s="3"/>
    </row>
    <row r="23" spans="1:4" x14ac:dyDescent="0.3">
      <c r="C23" s="3"/>
    </row>
    <row r="24" spans="1:4" x14ac:dyDescent="0.3">
      <c r="C24" s="3"/>
    </row>
    <row r="25" spans="1:4" x14ac:dyDescent="0.3">
      <c r="A25" t="s">
        <v>44</v>
      </c>
      <c r="B25" t="s">
        <v>40</v>
      </c>
      <c r="C25" s="3"/>
    </row>
    <row r="26" spans="1:4" x14ac:dyDescent="0.3">
      <c r="B26" t="s">
        <v>41</v>
      </c>
      <c r="C26" s="3"/>
    </row>
    <row r="27" spans="1:4" x14ac:dyDescent="0.3">
      <c r="A27" s="4" t="s">
        <v>46</v>
      </c>
      <c r="B27" s="4"/>
      <c r="C27" s="6">
        <v>45143.96</v>
      </c>
      <c r="D27" s="3">
        <v>45143.96</v>
      </c>
    </row>
    <row r="28" spans="1:4" x14ac:dyDescent="0.3">
      <c r="C28" s="3"/>
    </row>
    <row r="29" spans="1:4" x14ac:dyDescent="0.3">
      <c r="A29" t="s">
        <v>45</v>
      </c>
      <c r="C29" s="3"/>
    </row>
    <row r="30" spans="1:4" x14ac:dyDescent="0.3">
      <c r="C30" s="3"/>
    </row>
    <row r="31" spans="1:4" x14ac:dyDescent="0.3">
      <c r="A31" s="4"/>
      <c r="B31" s="4"/>
      <c r="C31" s="6">
        <v>95000</v>
      </c>
      <c r="D31" s="3">
        <v>95000</v>
      </c>
    </row>
    <row r="32" spans="1:4" x14ac:dyDescent="0.3">
      <c r="C32" s="3"/>
    </row>
    <row r="33" spans="1:4" x14ac:dyDescent="0.3">
      <c r="A33" t="s">
        <v>47</v>
      </c>
      <c r="B33" t="s">
        <v>40</v>
      </c>
      <c r="C33" s="3"/>
    </row>
    <row r="34" spans="1:4" x14ac:dyDescent="0.3">
      <c r="B34" t="s">
        <v>41</v>
      </c>
      <c r="C34" s="3"/>
    </row>
    <row r="35" spans="1:4" x14ac:dyDescent="0.3">
      <c r="A35" s="4"/>
      <c r="B35" s="4"/>
      <c r="C35" s="6">
        <v>50000</v>
      </c>
      <c r="D35" s="3">
        <v>50000</v>
      </c>
    </row>
    <row r="36" spans="1:4" x14ac:dyDescent="0.3">
      <c r="C36" s="3"/>
    </row>
    <row r="37" spans="1:4" x14ac:dyDescent="0.3">
      <c r="A37" t="s">
        <v>55</v>
      </c>
      <c r="C37" s="3">
        <f>SUM(C35,C31,C27,C21,C17,C11)</f>
        <v>500007.33999999997</v>
      </c>
      <c r="D37" s="3">
        <f>SUM(D35,D31,D27,D21,D17,D11)</f>
        <v>258478.86</v>
      </c>
    </row>
    <row r="38" spans="1:4" x14ac:dyDescent="0.3">
      <c r="A38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FY22</vt:lpstr>
      <vt:lpstr>FY23</vt:lpstr>
      <vt:lpstr>FY24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Firnhaber</dc:creator>
  <cp:lastModifiedBy>Erica Firnhaber</cp:lastModifiedBy>
  <dcterms:created xsi:type="dcterms:W3CDTF">2021-09-22T12:51:05Z</dcterms:created>
  <dcterms:modified xsi:type="dcterms:W3CDTF">2024-01-24T14:10:57Z</dcterms:modified>
</cp:coreProperties>
</file>